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<sst xmlns="http://schemas.openxmlformats.org/spreadsheetml/2006/main" count="2275" uniqueCount="549">
  <si>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</si>
  <si>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</si>
  <si>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</si>
  <si>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</si>
  <si>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</si>
  <si>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</si>
  <si>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</si>
  <si>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</si>
  <si>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</si>
  <si>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</si>
  <si>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</si>
  <si>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</si>
  <si>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</si>
  <si>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</si>
  <si>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</si>
  <si>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</si>
  <si>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</si>
  <si>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</si>
  <si>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</si>
  <si>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</si>
  <si>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</si>
  <si>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</si>
  <si>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</si>
  <si>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</si>
  <si>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</si>
  <si>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</si>
  <si>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</si>
  <si>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</si>
  <si>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</si>
  <si>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</si>
  <si>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</si>
  <si>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</si>
  <si>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</si>
  <si>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</si>
  <si>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</si>
  <si>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</si>
  <si>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</si>
  <si>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</si>
  <si>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</si>
  <si>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</si>
  <si>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</si>
  <si>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</si>
  <si>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</si>
  <si>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</si>
  <si>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</si>
  <si>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</si>
  <si>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</si>
  <si>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</si>
  <si>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</si>
  <si>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</si>
  <si>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</si>
  <si>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</si>
  <si>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</si>
  <si>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</si>
  <si>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</si>
  <si>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</si>
  <si>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</si>
  <si>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</si>
  <si>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</si>
  <si>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</si>
  <si>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</si>
  <si>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</si>
  <si>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</si>
  <si>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</si>
  <si>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</si>
  <si>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</si>
  <si>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</si>
  <si>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</si>
  <si>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</si>
  <si>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</si>
  <si>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</si>
  <si>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</si>
  <si>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</si>
  <si>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</si>
  <si>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</si>
  <si>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</si>
  <si>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</si>
  <si>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</si>
  <si>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</si>
  <si>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</si>
  <si>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</si>
  <si>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</si>
  <si>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</si>
  <si>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</si>
  <si>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</si>
  <si>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</si>
  <si>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</si>
  <si>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</si>
  <si>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</si>
  <si>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</si>
  <si>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</si>
  <si>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</si>
  <si>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</si>
  <si>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</si>
  <si>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</si>
  <si>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</si>
  <si>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</si>
  <si>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</si>
  <si>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</si>
  <si>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</si>
  <si>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</si>
  <si>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</si>
  <si>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</si>
  <si>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</si>
  <si>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</si>
  <si>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</si>
  <si>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</si>
  <si>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</si>
  <si>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</si>
  <si>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</si>
  <si>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</si>
  <si>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</si>
  <si>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</si>
  <si>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</si>
  <si>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</si>
  <si>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</si>
  <si>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</si>
  <si>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</si>
  <si>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</si>
  <si>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</si>
  <si>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</si>
  <si>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</si>
  <si>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</si>
  <si>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</si>
  <si>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</si>
  <si>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</si>
  <si>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</si>
  <si>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</si>
  <si>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</si>
  <si>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</si>
  <si>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</si>
  <si>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</si>
  <si>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</si>
  <si>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</si>
  <si>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</si>
  <si>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</si>
  <si>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</si>
  <si>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</si>
  <si>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</si>
  <si>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</si>
  <si>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</si>
  <si>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</si>
  <si>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</si>
  <si>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</si>
  <si>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</si>
  <si>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</si>
  <si>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</si>
  <si>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</si>
  <si>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</si>
  <si>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</si>
  <si>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</si>
  <si>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</si>
  <si>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</si>
  <si>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</si>
  <si>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</si>
  <si>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</si>
  <si>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</si>
  <si>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</si>
  <si>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</si>
  <si>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</si>
  <si>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</si>
  <si>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</si>
  <si>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</si>
  <si>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</si>
  <si>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</si>
  <si>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</si>
  <si>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</si>
  <si>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</si>
  <si>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</si>
  <si>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</si>
  <si>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</si>
  <si>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</si>
  <si>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</si>
  <si>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</si>
  <si>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</si>
  <si>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</si>
  <si>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</si>
  <si>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</si>
  <si>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</si>
  <si>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</si>
  <si>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</si>
  <si>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</si>
  <si>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</si>
  <si>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</si>
  <si>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</si>
  <si>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</si>
  <si>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</si>
  <si>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</si>
  <si>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</si>
  <si>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</si>
  <si>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</si>
  <si>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</si>
  <si>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</si>
  <si>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</si>
  <si>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</si>
  <si>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</si>
  <si>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</si>
  <si>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</si>
  <si>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</si>
  <si>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</si>
  <si>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</si>
  <si>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</si>
  <si>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</si>
  <si>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</si>
  <si>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</si>
  <si>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</si>
  <si>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</si>
  <si>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</si>
  <si>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</si>
  <si>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</si>
  <si>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</si>
  <si>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</si>
  <si>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</si>
  <si>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</si>
  <si>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</si>
  <si>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</si>
  <si>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</si>
  <si>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</si>
  <si>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</si>
  <si>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</si>
  <si>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</si>
  <si>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</si>
  <si>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</si>
  <si>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</si>
  <si>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</si>
  <si>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</si>
  <si>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</si>
  <si>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</si>
  <si>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</si>
  <si>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</si>
  <si>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</si>
  <si>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</si>
  <si>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</si>
  <si>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</si>
  <si>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</si>
  <si>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</si>
  <si>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</si>
  <si>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</si>
  <si>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</si>
  <si>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</si>
  <si>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</si>
  <si>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</si>
  <si>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</si>
  <si>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</si>
  <si>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</si>
  <si>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</si>
  <si>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</si>
  <si>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</si>
  <si>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</si>
  <si>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</si>
  <si>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</si>
  <si>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</si>
  <si>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</si>
  <si>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</si>
  <si>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</si>
  <si>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</si>
  <si>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</si>
  <si>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</si>
  <si>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</si>
  <si>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</si>
  <si>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18.092 млн.руб/км_x000d_
</t>
  </si>
  <si>
    <t>нд</t>
  </si>
  <si>
    <t xml:space="preserve">Реконструкция ВЛ 0,4 кВ протяженностью 0,041 км, вынос из зоны строительства с целью исполнения  договора оказания дополнительных услуг с  Заявителем Потапов В.М. №224 от 04.07.2024 г._x000d_
</t>
  </si>
  <si>
    <t>4.6.</t>
  </si>
  <si>
    <t>С</t>
  </si>
  <si>
    <t>Не требуется</t>
  </si>
  <si>
    <t>местный</t>
  </si>
  <si>
    <t>не требуется</t>
  </si>
  <si>
    <t>Исполнение обязательств по договору с Потапов В.М. №224 от 04.07.2024 г.</t>
  </si>
  <si>
    <t>2026 год</t>
  </si>
  <si>
    <t>2025 год</t>
  </si>
  <si>
    <t>по состоянию на 01.01.2024 года</t>
  </si>
  <si>
    <t>1.2.2.1 Реконструкция линий электропередачи</t>
  </si>
  <si>
    <t>Реконструкция ВЛ 0,4 кВ протяженностью 0,041 км, вынос из зоны строительства с целью исполнения  договора оказания дополнительных услуг с  Заявителем Потапов В.М. №224 от 04.07.2024 г._x000d_
0.041/Замена линий электропередачи (Lnз_лэп)_x000d_
0,890103/Oбъем финансирования для обеспечения деятельности сетевой организации (Фхо)_x000d_
0.041 Км/Увеличение протяженности ЛЭП ( ∆Lnлэп ) Уровнем высшего напряжения  0.4 кВ (НН)</t>
  </si>
  <si>
    <t>ТГЭС</t>
  </si>
  <si>
    <t>Тульская область</t>
  </si>
  <si>
    <t>г. Тула</t>
  </si>
  <si>
    <t>Реконструкция ВЛ 0,4 кВ ТП 6/0,4 кВ №133 ф.8 ПС 110/6 кВ №109 Юбилейная протяженностью  0,041 км, вынос из зоны строительства с целью исполнения  договора оказания дополнительных услуг с  Заявителем Потапов В.М. №224 от 04.07.2024 г.</t>
  </si>
  <si>
    <t>Договор с Потапов В.М. №224 от 04.07.2024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</si>
  <si>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</si>
  <si>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</si>
  <si>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</si>
  <si>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</si>
  <si>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</si>
  <si>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</si>
  <si>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</si>
  <si>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</si>
  <si>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0.041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</si>
  <si>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</si>
  <si>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</si>
  <si>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</si>
  <si>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</si>
  <si>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</si>
  <si>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</si>
  <si>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</si>
  <si>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</si>
  <si>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</si>
  <si>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</si>
  <si>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</si>
  <si>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</si>
  <si>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</si>
  <si>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</si>
  <si>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</si>
  <si>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</si>
  <si>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</si>
  <si>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</si>
  <si>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</si>
  <si>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</si>
  <si>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</si>
  <si>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</si>
  <si>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</si>
  <si>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</si>
  <si>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</si>
  <si>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</si>
  <si>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</si>
  <si>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</si>
  <si>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</si>
  <si>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</si>
  <si>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</si>
  <si>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</si>
  <si>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</si>
  <si>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</si>
  <si>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</si>
  <si>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</si>
  <si>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</si>
  <si>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</si>
  <si>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</si>
  <si>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</si>
  <si>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</si>
  <si>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</si>
  <si>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</si>
  <si>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</si>
  <si>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</si>
  <si>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</si>
  <si>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</si>
  <si>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</si>
  <si>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</si>
  <si>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</si>
  <si>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</si>
  <si>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</si>
  <si>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</si>
  <si>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</si>
  <si>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</si>
  <si>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</si>
  <si>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ГП</t>
  </si>
  <si>
    <t xml:space="preserve"> год</t>
  </si>
  <si>
    <t>2029 год</t>
  </si>
  <si>
    <t>Год раскрытия информации: 2025 год</t>
  </si>
  <si>
    <t>Акционерное Общество "Тульские городские электрические сети"</t>
  </si>
  <si>
    <t>P_ТГС-031-066</t>
  </si>
  <si>
    <t>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t>
  </si>
  <si>
    <t>+</t>
  </si>
  <si>
    <t>При реализации проекта этапность не предусмотрена.</t>
  </si>
  <si>
    <t>05.11.2024</t>
  </si>
  <si>
    <t>05.05.2025</t>
  </si>
  <si>
    <t>28.05.2025</t>
  </si>
  <si>
    <t>31.12.2024</t>
  </si>
  <si>
    <t>31.01.2025</t>
  </si>
  <si>
    <t>31.03.2025</t>
  </si>
  <si>
    <t>30.04.2025</t>
  </si>
  <si>
    <t>31.05.2025</t>
  </si>
  <si>
    <t>2028 год</t>
  </si>
  <si>
    <t>ПИР и СМР на изменение трассы ВЛИ-0,4 кВ сеть 3 ТП 133 по адресу: г. Тула, пер. Черниковский, 1-а (доп. сервис)</t>
  </si>
  <si>
    <t>Филиал ПАО "Россети Центр и Приволжье" - "Тулэнерго"</t>
  </si>
  <si>
    <t>Сводный сметный расчет</t>
  </si>
  <si>
    <t>ЗЦ КПО</t>
  </si>
  <si>
    <t>РСО-ЭНЕРГО (ООО)_x000d_
КОМПАНИЯ ЭЛЕКТРОМОНТАЖ (ООО)_x000d_
ТЕСЛА (ООО)</t>
  </si>
  <si>
    <t>7748,861_x000d_
7750,52757_x000d_
7750,52757</t>
  </si>
  <si>
    <t>РСО-ЭНЕРГО (ООО)</t>
  </si>
  <si>
    <t>zakupki.gov.ru</t>
  </si>
  <si>
    <t>2024-09-23</t>
  </si>
  <si>
    <t>2024-09-25</t>
  </si>
  <si>
    <t>2024-10-02</t>
  </si>
  <si>
    <t>2024-10-21</t>
  </si>
  <si>
    <t>2024-11-05</t>
  </si>
  <si>
    <t>от «___»________2010 г. №____</t>
  </si>
  <si>
    <t>Финансовая модель по проекту инвестиционной программы P_ТГС-031-066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</si>
  <si>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</si>
  <si>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</si>
  <si>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</si>
  <si>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</si>
  <si>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</si>
  <si>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</si>
  <si>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</si>
  <si>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</si>
  <si>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</si>
  <si>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</si>
  <si>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</si>
  <si>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</si>
  <si>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</si>
  <si>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</si>
  <si>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</si>
  <si>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</si>
  <si>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</si>
  <si>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</si>
  <si>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</si>
  <si>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</si>
  <si>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</si>
  <si>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</si>
  <si>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</si>
  <si>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</si>
  <si>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</si>
  <si>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</si>
  <si>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</si>
  <si>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</si>
  <si>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</si>
  <si>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</si>
  <si>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</si>
  <si>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</si>
  <si>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</si>
  <si>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</si>
  <si>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</si>
  <si>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</si>
  <si>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</si>
  <si>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</si>
  <si>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</si>
  <si>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</si>
  <si>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</si>
  <si>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</si>
  <si>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</si>
  <si>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</si>
  <si>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</si>
  <si>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</si>
  <si>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</si>
  <si>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</si>
  <si>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</si>
  <si>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</si>
  <si>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</si>
  <si>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</si>
  <si>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</si>
  <si>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</si>
  <si>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</si>
  <si>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</si>
  <si>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</si>
  <si>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</si>
  <si>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</si>
  <si>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</si>
  <si>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</si>
  <si>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</si>
  <si>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</si>
  <si>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</si>
  <si>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</si>
  <si>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</si>
  <si>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</si>
  <si>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</si>
  <si>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</si>
  <si>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</si>
  <si>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</si>
  <si>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</si>
  <si>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</si>
  <si>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</si>
  <si>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</si>
  <si>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</si>
  <si>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</si>
  <si>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</si>
  <si>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</si>
  <si>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</si>
  <si>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</si>
  <si>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</si>
  <si>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</si>
  <si>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</si>
  <si>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</si>
  <si>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</si>
  <si>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</si>
  <si>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</si>
  <si>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</si>
  <si>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</si>
  <si>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</si>
  <si>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</si>
  <si>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 0,4 кВ ТП 6/0,4 кВ №133 ф.8 ПС 110/6 кВ №109 Юбилейная до опоры по адресу: Черниковский пер., д. 1а</t>
  </si>
  <si>
    <t>КЛ 0,4 кВ ТП 6/0,4 кВ №133 ф.8 ПС 110/6 кВ №109 Юбилейная РЩ до опоры по адресу: Черниковский пер., д. 1а</t>
  </si>
  <si>
    <t xml:space="preserve">ВЛ </t>
  </si>
  <si>
    <t>КЛ</t>
  </si>
  <si>
    <t>ЖБ</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</si>
  <si>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</si>
  <si>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</si>
  <si>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</si>
  <si>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</si>
  <si>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</si>
  <si>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</si>
  <si>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</si>
  <si>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</si>
  <si>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</si>
  <si>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</si>
  <si>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</si>
  <si>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</si>
  <si>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</si>
  <si>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</si>
  <si>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</si>
  <si>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</si>
  <si>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</si>
  <si>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</si>
  <si>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</si>
  <si>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</si>
  <si>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</si>
  <si>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</si>
  <si>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</si>
  <si>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</si>
  <si>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</si>
  <si>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</si>
  <si>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</si>
  <si>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</si>
  <si>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ВЛ 0,4 кВ ТП 133 ф8-ПС109</t>
  </si>
  <si>
    <t>За период с 2020 по 2024г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</si>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</sst>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10" xfId="0" applyFill="1" applyBorder="1"/>
    <xf numFmtId="0" fontId="54" fillId="27" borderId="10" xfId="0" applyFill="1" applyBorder="1" applyAlignment="1">
      <alignment wrapText="1"/>
    </xf>
    <xf numFmtId="0" fontId="54" fillId="27" borderId="10" xfId="0" applyFill="1" applyBorder="1" applyAlignment="1">
      <alignment horizontal="center" vertical="center"/>
    </xf>
    <xf numFmtId="178" fontId="54" fillId="27" borderId="10" xfId="0" applyNumberFormat="1" applyFill="1" applyBorder="1" applyAlignment="1">
      <alignment horizontal="center" vertical="center"/>
    </xf>
    <xf numFmtId="177" fontId="54" fillId="27" borderId="10" xfId="0" applyNumberFormat="1" applyFill="1" applyBorder="1" applyAlignment="1">
      <alignment horizontal="center" vertical="center"/>
    </xf>
    <xf numFmtId="0" fontId="54" fillId="27" borderId="10" xfId="0" applyFill="1" applyBorder="1" applyAlignment="1">
      <alignment horizontal="left" vertical="center"/>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4456612"/>
        <c:axId val="2558478"/>
      </c:lineChart>
      <c:catAx>
        <c:axId val="2445661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58478"/>
        <c:crosses val="autoZero"/>
        <c:lblOffset val="100"/>
        <c:noMultiLvlLbl val="0"/>
      </c:catAx>
      <c:valAx>
        <c:axId val="255847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445661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0.89010299999999998</v>
      </c>
    </row>
    <row r="49" spans="1:3" s="0" customFormat="1" ht="71.25" customHeight="1" thickBot="1">
      <c r="A49" s="140" t="s">
        <v>231</v>
      </c>
      <c r="B49" s="141" t="s">
        <v>257</v>
      </c>
      <c r="C49" s="142">
        <v>0.74175199999999997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0.89010299999999998</v>
      </c>
      <c r="D24" s="157">
        <v>0.89010299999999998</v>
      </c>
      <c r="E24" s="157">
        <v>0.89010299999999998</v>
      </c>
      <c r="F24" s="157">
        <v>0.89010299999999998</v>
      </c>
      <c r="G24" s="157">
        <v>0</v>
      </c>
      <c r="H24" s="157">
        <v>0.89010299999999998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0.89010299999999998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0.89010299999999998</v>
      </c>
      <c r="D29" s="122">
        <v>0.89010299999999998</v>
      </c>
      <c r="E29" s="122">
        <v>0.89010299999999998</v>
      </c>
      <c r="F29" s="122">
        <v>0.89010299999999998</v>
      </c>
      <c r="G29" s="122" t="s">
        <v>261</v>
      </c>
      <c r="H29" s="122">
        <v>0.89010299999999998</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0.89010299999999998</v>
      </c>
      <c r="AO29" s="122" t="str">
        <f t="shared" si="1"/>
        <v>нд</v>
      </c>
    </row>
    <row r="30" spans="1:41" ht="47.25">
      <c r="A30" s="155" t="s">
        <v>59</v>
      </c>
      <c r="B30" s="156" t="s">
        <v>119</v>
      </c>
      <c r="C30" s="157">
        <v>0.74175199999999997</v>
      </c>
      <c r="D30" s="157">
        <v>0.74175199999999997</v>
      </c>
      <c r="E30" s="157">
        <v>0.74175199999999997</v>
      </c>
      <c r="F30" s="157">
        <v>0.74175199999999997</v>
      </c>
      <c r="G30" s="157">
        <v>0</v>
      </c>
      <c r="H30" s="157">
        <v>0.74175199999999997</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0.74175199999999997</v>
      </c>
      <c r="AO30" s="157" t="str">
        <f t="shared" si="1"/>
        <v>нд</v>
      </c>
    </row>
    <row r="31" spans="1:41" ht="15.75">
      <c r="A31" s="159" t="s">
        <v>118</v>
      </c>
      <c r="B31" s="32" t="s">
        <v>117</v>
      </c>
      <c r="C31" s="122">
        <v>0.068749000000000005</v>
      </c>
      <c r="D31" s="122">
        <v>0.068749000000000005</v>
      </c>
      <c r="E31" s="122">
        <v>0.068749000000000005</v>
      </c>
      <c r="F31" s="122">
        <v>0.068749000000000005</v>
      </c>
      <c r="G31" s="122">
        <v>0</v>
      </c>
      <c r="H31" s="122">
        <v>0.068749000000000005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0.068749000000000005</v>
      </c>
      <c r="AO31" s="122" t="str">
        <f t="shared" si="1"/>
        <v>нд</v>
      </c>
    </row>
    <row r="32" spans="1:41" ht="31.5">
      <c r="A32" s="159" t="s">
        <v>116</v>
      </c>
      <c r="B32" s="32" t="s">
        <v>115</v>
      </c>
      <c r="C32" s="122">
        <v>0.27257700000000001</v>
      </c>
      <c r="D32" s="122">
        <v>0.27257700000000001</v>
      </c>
      <c r="E32" s="122">
        <v>0.27257700000000001</v>
      </c>
      <c r="F32" s="122">
        <v>0.27257700000000001</v>
      </c>
      <c r="G32" s="122">
        <v>0</v>
      </c>
      <c r="H32" s="122">
        <v>0.27257700000000001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0.27257700000000001</v>
      </c>
      <c r="AO32" s="122" t="str">
        <f t="shared" si="1"/>
        <v>нд</v>
      </c>
    </row>
    <row r="33" spans="1:41" ht="15.75">
      <c r="A33" s="159" t="s">
        <v>114</v>
      </c>
      <c r="B33" s="32" t="s">
        <v>113</v>
      </c>
      <c r="C33" s="122">
        <v>0.37546800000000002</v>
      </c>
      <c r="D33" s="122">
        <v>0.37546800000000002</v>
      </c>
      <c r="E33" s="122">
        <v>0.37546800000000002</v>
      </c>
      <c r="F33" s="122">
        <v>0.37546800000000002</v>
      </c>
      <c r="G33" s="122">
        <v>0</v>
      </c>
      <c r="H33" s="122">
        <v>0.37546800000000002</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0.37546800000000002</v>
      </c>
      <c r="AO33" s="122" t="str">
        <f t="shared" si="1"/>
        <v>нд</v>
      </c>
    </row>
    <row r="34" spans="1:41" ht="15.75">
      <c r="A34" s="159" t="s">
        <v>112</v>
      </c>
      <c r="B34" s="32" t="s">
        <v>111</v>
      </c>
      <c r="C34" s="122">
        <v>0.024958000000000001</v>
      </c>
      <c r="D34" s="122">
        <v>0.024958000000000001</v>
      </c>
      <c r="E34" s="122">
        <v>0.024958000000000001</v>
      </c>
      <c r="F34" s="122">
        <v>0.024958000000000001</v>
      </c>
      <c r="G34" s="122">
        <v>0</v>
      </c>
      <c r="H34" s="122">
        <v>0.024958000000000001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0.024958000000000001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v>0.041000000000000002</v>
      </c>
      <c r="D39" s="122">
        <v>0.041000000000000002</v>
      </c>
      <c r="E39" s="122">
        <v>0.041000000000000002</v>
      </c>
      <c r="F39" s="122">
        <v>0.041000000000000002</v>
      </c>
      <c r="G39" s="122">
        <v>0</v>
      </c>
      <c r="H39" s="122">
        <v>0.041000000000000002</v>
      </c>
      <c r="I39" s="122" t="s">
        <v>343</v>
      </c>
      <c r="J39" s="122" t="s">
        <v>261</v>
      </c>
      <c r="K39" s="122" t="s">
        <v>261</v>
      </c>
      <c r="L39" s="122">
        <v>0</v>
      </c>
      <c r="M39" s="122" t="s">
        <v>261</v>
      </c>
      <c r="N39" s="122" t="s">
        <v>261</v>
      </c>
      <c r="O39" s="122" t="s">
        <v>261</v>
      </c>
      <c r="P39" s="122">
        <v>0</v>
      </c>
      <c r="Q39" s="122" t="s">
        <v>261</v>
      </c>
      <c r="R39" s="122" t="s">
        <v>261</v>
      </c>
      <c r="S39" s="122" t="s">
        <v>261</v>
      </c>
      <c r="T39" s="122">
        <v>0</v>
      </c>
      <c r="U39" s="122" t="s">
        <v>261</v>
      </c>
      <c r="V39" s="122" t="s">
        <v>261</v>
      </c>
      <c r="W39" s="122" t="s">
        <v>261</v>
      </c>
      <c r="X39" s="122">
        <v>0</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f t="shared" si="0"/>
        <v>0.041000000000000002</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v>0.041000000000000002</v>
      </c>
      <c r="D47" s="122">
        <v>0.041000000000000002</v>
      </c>
      <c r="E47" s="122">
        <v>0.041000000000000002</v>
      </c>
      <c r="F47" s="122">
        <v>0.041000000000000002</v>
      </c>
      <c r="G47" s="122">
        <v>0</v>
      </c>
      <c r="H47" s="122">
        <v>0.041000000000000002</v>
      </c>
      <c r="I47" s="122" t="s">
        <v>343</v>
      </c>
      <c r="J47" s="122" t="s">
        <v>261</v>
      </c>
      <c r="K47" s="122" t="s">
        <v>261</v>
      </c>
      <c r="L47" s="122">
        <v>0</v>
      </c>
      <c r="M47" s="122" t="s">
        <v>261</v>
      </c>
      <c r="N47" s="122" t="s">
        <v>261</v>
      </c>
      <c r="O47" s="122" t="s">
        <v>261</v>
      </c>
      <c r="P47" s="122">
        <v>0</v>
      </c>
      <c r="Q47" s="122" t="s">
        <v>261</v>
      </c>
      <c r="R47" s="122" t="s">
        <v>261</v>
      </c>
      <c r="S47" s="122" t="s">
        <v>261</v>
      </c>
      <c r="T47" s="122">
        <v>0</v>
      </c>
      <c r="U47" s="122" t="s">
        <v>261</v>
      </c>
      <c r="V47" s="122" t="s">
        <v>261</v>
      </c>
      <c r="W47" s="122" t="s">
        <v>261</v>
      </c>
      <c r="X47" s="122">
        <v>0</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f t="shared" si="0"/>
        <v>0.041000000000000002</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0.74175199999999997</v>
      </c>
      <c r="D52" s="122">
        <v>0.74175199999999997</v>
      </c>
      <c r="E52" s="122">
        <v>0.74175199999999997</v>
      </c>
      <c r="F52" s="122">
        <v>0.74175199999999997</v>
      </c>
      <c r="G52" s="122">
        <v>0</v>
      </c>
      <c r="H52" s="122">
        <v>0.74175199999999997</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0.74175199999999997</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0.041000000000000002</v>
      </c>
      <c r="D56" s="122">
        <v>0.041000000000000002</v>
      </c>
      <c r="E56" s="122">
        <v>0.041000000000000002</v>
      </c>
      <c r="F56" s="122">
        <v>0.041000000000000002</v>
      </c>
      <c r="G56" s="122">
        <v>0</v>
      </c>
      <c r="H56" s="122">
        <v>0.041000000000000002</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0.041000000000000002</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9">
        <v>1</v>
      </c>
      <c r="B26" s="259" t="s">
        <v>274</v>
      </c>
      <c r="C26" s="259" t="s">
        <v>285</v>
      </c>
      <c r="D26" s="259">
        <v>2025</v>
      </c>
      <c r="E26" s="259"/>
      <c r="F26" s="259" t="s">
        <v>261</v>
      </c>
      <c r="G26" s="259"/>
      <c r="H26" s="259"/>
      <c r="I26" s="259">
        <v>0.041000000000000002</v>
      </c>
      <c r="J26" s="259"/>
      <c r="K26" s="259"/>
      <c r="L26" s="259"/>
      <c r="M26" s="259" t="s">
        <v>344</v>
      </c>
      <c r="N26" s="259" t="s">
        <v>362</v>
      </c>
      <c r="O26" s="259" t="s">
        <v>363</v>
      </c>
      <c r="P26" s="259">
        <v>7750.5280000000002</v>
      </c>
      <c r="Q26" s="259" t="s">
        <v>364</v>
      </c>
      <c r="R26" s="259">
        <v>7750.5280000000002</v>
      </c>
      <c r="S26" s="259" t="s">
        <v>365</v>
      </c>
      <c r="T26" s="259" t="s">
        <v>365</v>
      </c>
      <c r="U26" s="259"/>
      <c r="V26" s="259">
        <v>3</v>
      </c>
      <c r="W26" s="259" t="s">
        <v>366</v>
      </c>
      <c r="X26" s="259" t="s">
        <v>367</v>
      </c>
      <c r="Y26" s="259"/>
      <c r="Z26" s="259">
        <v>1</v>
      </c>
      <c r="AA26" s="259" t="s">
        <v>367</v>
      </c>
      <c r="AB26" s="259">
        <v>7748.8609999999999</v>
      </c>
      <c r="AC26" s="259" t="s">
        <v>368</v>
      </c>
      <c r="AD26" s="259">
        <v>9298.6329999999998</v>
      </c>
      <c r="AE26" s="259">
        <v>9298.6329999999998</v>
      </c>
      <c r="AF26" s="259">
        <v>32414019351</v>
      </c>
      <c r="AG26" s="259" t="s">
        <v>369</v>
      </c>
      <c r="AH26" s="259" t="s">
        <v>370</v>
      </c>
      <c r="AI26" s="259" t="s">
        <v>371</v>
      </c>
      <c r="AJ26" s="259" t="s">
        <v>372</v>
      </c>
      <c r="AK26" s="259" t="s">
        <v>373</v>
      </c>
      <c r="AL26" s="259"/>
      <c r="AM26" s="259"/>
      <c r="AN26" s="259"/>
      <c r="AO26" s="259"/>
      <c r="AP26" s="259" t="s">
        <v>374</v>
      </c>
      <c r="AQ26" s="259" t="s">
        <v>374</v>
      </c>
      <c r="AR26" s="259" t="s">
        <v>374</v>
      </c>
      <c r="AS26" s="259" t="s">
        <v>374</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0.89010299999999998</v>
      </c>
    </row>
    <row r="28" spans="1:2" ht="16.5" thickBot="1">
      <c r="A28" s="89" t="s">
        <v>291</v>
      </c>
      <c r="B28" s="258" t="s">
        <v>364</v>
      </c>
    </row>
    <row r="29" spans="1:2" ht="29.25" thickBot="1">
      <c r="A29" s="90" t="s">
        <v>293</v>
      </c>
      <c r="B29" s="91">
        <v>9.2986330000000006</v>
      </c>
    </row>
    <row r="30" spans="1:2" ht="29.25" thickBot="1">
      <c r="A30" s="90" t="s">
        <v>294</v>
      </c>
      <c r="B30" s="92">
        <v>9.2986330000000006</v>
      </c>
    </row>
    <row r="31" spans="1:2" ht="16.5" thickBot="1">
      <c r="A31" s="93" t="s">
        <v>295</v>
      </c>
      <c r="B31" s="93"/>
    </row>
    <row r="32" spans="1:2" ht="29.25" thickBot="1">
      <c r="A32" s="90" t="s">
        <v>296</v>
      </c>
      <c r="B32" s="93" t="s">
        <v>368</v>
      </c>
    </row>
    <row r="33" spans="1:2" ht="16.5" thickBot="1">
      <c r="A33" s="93" t="s">
        <v>341</v>
      </c>
      <c r="B33" s="93">
        <v>9.2986330000000006</v>
      </c>
    </row>
    <row r="34" spans="1:2" ht="16.5" thickBot="1">
      <c r="A34" s="93" t="s">
        <v>297</v>
      </c>
      <c r="B34" s="116">
        <f>IFERROR(T8R33/T8R27,"-")</f>
        <v>10.446693247860081</v>
      </c>
    </row>
    <row r="35" spans="1:2" ht="16.5" thickBot="1">
      <c r="A35" s="93" t="s">
        <v>298</v>
      </c>
      <c r="B35" s="93">
        <v>0.86015299999999995</v>
      </c>
    </row>
    <row r="36" spans="1:2" ht="16.5" thickBot="1">
      <c r="A36" s="93" t="s">
        <v>299</v>
      </c>
      <c r="B36" s="93">
        <v>0.71679400000000004</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10.446693247860081</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0.89010299999999998</v>
      </c>
    </row>
    <row r="54" spans="1:2" ht="16.5" thickBot="1">
      <c r="A54" s="97" t="s">
        <v>308</v>
      </c>
      <c r="B54" s="118">
        <v>1</v>
      </c>
    </row>
    <row r="55" spans="1:2" ht="16.5" thickBot="1">
      <c r="A55" s="99" t="s">
        <v>309</v>
      </c>
      <c r="B55" s="100">
        <v>0.74175199999999997</v>
      </c>
    </row>
    <row r="56" spans="1:2" ht="15.75" customHeight="1">
      <c r="A56" s="94" t="s">
        <v>310</v>
      </c>
      <c r="B56" s="101"/>
    </row>
    <row r="57" spans="1:2" ht="15.75">
      <c r="A57" s="102" t="s">
        <v>311</v>
      </c>
      <c r="B57" s="103"/>
    </row>
    <row r="58" spans="1:2" ht="30">
      <c r="A58" s="102" t="s">
        <v>312</v>
      </c>
      <c r="B58" s="103" t="s">
        <v>368</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0"/>
      <c r="B18" s="390"/>
      <c r="C18" s="390"/>
      <c r="D18" s="390"/>
      <c r="E18" s="390"/>
      <c r="F18" s="390"/>
      <c r="G18" s="390"/>
      <c r="H18" s="390"/>
      <c r="I18" s="390"/>
      <c r="J18" s="390"/>
      <c r="K18" s="390"/>
      <c r="L18" s="390"/>
      <c r="M18" s="390"/>
      <c r="N18" s="390"/>
      <c r="O18" s="390"/>
      <c r="P18" s="390"/>
      <c r="Q18" s="390"/>
      <c r="R18" s="390"/>
      <c r="S18" s="390"/>
      <c r="T18" s="179"/>
      <c r="U18" s="179"/>
      <c r="V18" s="179"/>
      <c r="W18" s="179"/>
      <c r="X18" s="179"/>
      <c r="Y18" s="179"/>
    </row>
    <row r="19" spans="1:25" s="2" customFormat="1" ht="54" customHeight="1">
      <c r="A19" s="391" t="s">
        <v>1</v>
      </c>
      <c r="B19" s="391" t="s">
        <v>521</v>
      </c>
      <c r="C19" s="392" t="s">
        <v>522</v>
      </c>
      <c r="D19" s="391" t="s">
        <v>523</v>
      </c>
      <c r="E19" s="391" t="s">
        <v>524</v>
      </c>
      <c r="F19" s="391" t="s">
        <v>525</v>
      </c>
      <c r="G19" s="391" t="s">
        <v>526</v>
      </c>
      <c r="H19" s="391" t="s">
        <v>527</v>
      </c>
      <c r="I19" s="391" t="s">
        <v>528</v>
      </c>
      <c r="J19" s="391" t="s">
        <v>529</v>
      </c>
      <c r="K19" s="391" t="s">
        <v>449</v>
      </c>
      <c r="L19" s="391" t="s">
        <v>530</v>
      </c>
      <c r="M19" s="391" t="s">
        <v>531</v>
      </c>
      <c r="N19" s="391" t="s">
        <v>532</v>
      </c>
      <c r="O19" s="391" t="s">
        <v>533</v>
      </c>
      <c r="P19" s="391" t="s">
        <v>534</v>
      </c>
      <c r="Q19" s="391" t="s">
        <v>535</v>
      </c>
      <c r="R19" s="391"/>
      <c r="S19" s="393" t="s">
        <v>536</v>
      </c>
      <c r="T19" s="179"/>
      <c r="U19" s="179"/>
      <c r="V19" s="179"/>
      <c r="W19" s="179"/>
      <c r="X19" s="179"/>
      <c r="Y19" s="179"/>
    </row>
    <row r="20" spans="1:28" s="2" customFormat="1" ht="180.75" customHeight="1">
      <c r="A20" s="391"/>
      <c r="B20" s="391"/>
      <c r="C20" s="394"/>
      <c r="D20" s="391"/>
      <c r="E20" s="391"/>
      <c r="F20" s="391"/>
      <c r="G20" s="391"/>
      <c r="H20" s="391"/>
      <c r="I20" s="391"/>
      <c r="J20" s="391"/>
      <c r="K20" s="391"/>
      <c r="L20" s="391"/>
      <c r="M20" s="391"/>
      <c r="N20" s="391"/>
      <c r="O20" s="391"/>
      <c r="P20" s="391"/>
      <c r="Q20" s="395" t="s">
        <v>537</v>
      </c>
      <c r="R20" s="396" t="s">
        <v>538</v>
      </c>
      <c r="S20" s="393"/>
      <c r="T20" s="24"/>
      <c r="U20" s="24"/>
      <c r="V20" s="24"/>
      <c r="W20" s="24"/>
      <c r="X20" s="24"/>
      <c r="Y20" s="24"/>
      <c r="Z20" s="23"/>
      <c r="AA20" s="23"/>
      <c r="AB20" s="23"/>
    </row>
    <row r="21" spans="1:28" s="2" customFormat="1" ht="18.75">
      <c r="A21" s="395">
        <v>1</v>
      </c>
      <c r="B21" s="397">
        <v>2</v>
      </c>
      <c r="C21" s="395">
        <v>3</v>
      </c>
      <c r="D21" s="397">
        <v>4</v>
      </c>
      <c r="E21" s="395">
        <v>5</v>
      </c>
      <c r="F21" s="397">
        <v>6</v>
      </c>
      <c r="G21" s="395">
        <v>7</v>
      </c>
      <c r="H21" s="397">
        <v>8</v>
      </c>
      <c r="I21" s="395">
        <v>9</v>
      </c>
      <c r="J21" s="397">
        <v>10</v>
      </c>
      <c r="K21" s="395">
        <v>11</v>
      </c>
      <c r="L21" s="397">
        <v>12</v>
      </c>
      <c r="M21" s="395">
        <v>13</v>
      </c>
      <c r="N21" s="397">
        <v>14</v>
      </c>
      <c r="O21" s="395">
        <v>15</v>
      </c>
      <c r="P21" s="397">
        <v>16</v>
      </c>
      <c r="Q21" s="395">
        <v>17</v>
      </c>
      <c r="R21" s="397">
        <v>18</v>
      </c>
      <c r="S21" s="395">
        <v>19</v>
      </c>
      <c r="T21" s="24"/>
      <c r="U21" s="24"/>
      <c r="V21" s="24"/>
      <c r="W21" s="24"/>
      <c r="X21" s="24"/>
      <c r="Y21" s="24"/>
      <c r="Z21" s="23"/>
      <c r="AA21" s="23"/>
      <c r="AB21" s="23"/>
    </row>
    <row r="22" spans="1:28" ht="15">
      <c r="A22" s="398"/>
      <c r="B22" s="398"/>
      <c r="C22" s="398"/>
      <c r="D22" s="398"/>
      <c r="E22" s="398"/>
      <c r="F22" s="398"/>
      <c r="G22" s="398"/>
      <c r="H22" s="398"/>
      <c r="I22" s="398"/>
      <c r="J22" s="398"/>
      <c r="K22" s="398"/>
      <c r="L22" s="398"/>
      <c r="M22" s="398"/>
      <c r="N22" s="398"/>
      <c r="O22" s="398"/>
      <c r="P22" s="398"/>
      <c r="Q22" s="398"/>
      <c r="R22" s="398"/>
      <c r="S22" s="3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c r="A21" s="400" t="s">
        <v>1</v>
      </c>
      <c r="B21" s="401" t="s">
        <v>540</v>
      </c>
      <c r="C21" s="402"/>
      <c r="D21" s="403" t="s">
        <v>541</v>
      </c>
      <c r="E21" s="401" t="s">
        <v>542</v>
      </c>
      <c r="F21" s="402"/>
      <c r="G21" s="401" t="s">
        <v>543</v>
      </c>
      <c r="H21" s="402"/>
      <c r="I21" s="401" t="s">
        <v>544</v>
      </c>
      <c r="J21" s="402"/>
      <c r="K21" s="403" t="s">
        <v>545</v>
      </c>
      <c r="L21" s="401" t="s">
        <v>546</v>
      </c>
      <c r="M21" s="402"/>
      <c r="N21" s="401" t="s">
        <v>547</v>
      </c>
      <c r="O21" s="402"/>
      <c r="P21" s="403" t="s">
        <v>548</v>
      </c>
      <c r="Q21" s="342" t="s">
        <v>459</v>
      </c>
      <c r="R21" s="344"/>
      <c r="S21" s="342" t="s">
        <v>460</v>
      </c>
      <c r="T21" s="343"/>
    </row>
    <row r="22" spans="1:20" ht="204.75" customHeight="1">
      <c r="A22" s="404"/>
      <c r="B22" s="405"/>
      <c r="C22" s="406"/>
      <c r="D22" s="407"/>
      <c r="E22" s="405"/>
      <c r="F22" s="406"/>
      <c r="G22" s="405"/>
      <c r="H22" s="406"/>
      <c r="I22" s="405"/>
      <c r="J22" s="406"/>
      <c r="K22" s="408"/>
      <c r="L22" s="405"/>
      <c r="M22" s="406"/>
      <c r="N22" s="405"/>
      <c r="O22" s="406"/>
      <c r="P22" s="408"/>
      <c r="Q22" s="349" t="s">
        <v>463</v>
      </c>
      <c r="R22" s="349" t="s">
        <v>464</v>
      </c>
      <c r="S22" s="349" t="s">
        <v>465</v>
      </c>
      <c r="T22" s="349" t="s">
        <v>466</v>
      </c>
    </row>
    <row r="23" spans="1:20" ht="51.75" customHeight="1">
      <c r="A23" s="409"/>
      <c r="B23" s="410" t="s">
        <v>467</v>
      </c>
      <c r="C23" s="410" t="s">
        <v>468</v>
      </c>
      <c r="D23" s="408"/>
      <c r="E23" s="410" t="s">
        <v>467</v>
      </c>
      <c r="F23" s="410" t="s">
        <v>468</v>
      </c>
      <c r="G23" s="410" t="s">
        <v>467</v>
      </c>
      <c r="H23" s="410" t="s">
        <v>468</v>
      </c>
      <c r="I23" s="410" t="s">
        <v>467</v>
      </c>
      <c r="J23" s="410" t="s">
        <v>468</v>
      </c>
      <c r="K23" s="410" t="s">
        <v>467</v>
      </c>
      <c r="L23" s="410" t="s">
        <v>467</v>
      </c>
      <c r="M23" s="410" t="s">
        <v>468</v>
      </c>
      <c r="N23" s="410" t="s">
        <v>467</v>
      </c>
      <c r="O23" s="410" t="s">
        <v>468</v>
      </c>
      <c r="P23" s="408" t="s">
        <v>467</v>
      </c>
      <c r="Q23" s="349" t="s">
        <v>467</v>
      </c>
      <c r="R23" s="349" t="s">
        <v>467</v>
      </c>
      <c r="S23" s="349" t="s">
        <v>467</v>
      </c>
      <c r="T23" s="349" t="s">
        <v>467</v>
      </c>
    </row>
    <row r="24" spans="1:20" ht="15.75">
      <c r="A24" s="411">
        <v>1</v>
      </c>
      <c r="B24" s="411">
        <v>2</v>
      </c>
      <c r="C24" s="411">
        <v>3</v>
      </c>
      <c r="D24" s="411">
        <v>4</v>
      </c>
      <c r="E24" s="411">
        <v>5</v>
      </c>
      <c r="F24" s="411">
        <v>6</v>
      </c>
      <c r="G24" s="411">
        <v>7</v>
      </c>
      <c r="H24" s="411">
        <v>8</v>
      </c>
      <c r="I24" s="411">
        <v>9</v>
      </c>
      <c r="J24" s="411">
        <v>10</v>
      </c>
      <c r="K24" s="411">
        <v>11</v>
      </c>
      <c r="L24" s="411">
        <v>12</v>
      </c>
      <c r="M24" s="411">
        <v>13</v>
      </c>
      <c r="N24" s="411">
        <v>14</v>
      </c>
      <c r="O24" s="411">
        <v>15</v>
      </c>
      <c r="P24" s="411">
        <v>16</v>
      </c>
      <c r="Q24" s="411">
        <v>17</v>
      </c>
      <c r="R24" s="411">
        <v>18</v>
      </c>
      <c r="S24" s="411">
        <v>19</v>
      </c>
      <c r="T24" s="411">
        <v>20</v>
      </c>
    </row>
    <row r="25" spans="1:20" s="338" customFormat="1" ht="15.75">
      <c r="A25" s="412"/>
      <c r="B25" s="413"/>
      <c r="C25" s="413"/>
      <c r="D25" s="413"/>
      <c r="E25" s="413"/>
      <c r="F25" s="413"/>
      <c r="G25" s="413"/>
      <c r="H25" s="413"/>
      <c r="I25" s="413"/>
      <c r="J25" s="414"/>
      <c r="K25" s="414"/>
      <c r="L25" s="414"/>
      <c r="M25" s="415"/>
      <c r="N25" s="415"/>
      <c r="O25" s="415"/>
      <c r="P25" s="414"/>
      <c r="Q25" s="416"/>
      <c r="R25" s="413"/>
      <c r="S25" s="416"/>
      <c r="T25" s="41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447</v>
      </c>
      <c r="C21" s="341"/>
      <c r="D21" s="340" t="s">
        <v>448</v>
      </c>
      <c r="E21" s="341"/>
      <c r="F21" s="342" t="s">
        <v>449</v>
      </c>
      <c r="G21" s="343"/>
      <c r="H21" s="343"/>
      <c r="I21" s="344"/>
      <c r="J21" s="339" t="s">
        <v>450</v>
      </c>
      <c r="K21" s="340" t="s">
        <v>451</v>
      </c>
      <c r="L21" s="341"/>
      <c r="M21" s="340" t="s">
        <v>452</v>
      </c>
      <c r="N21" s="341"/>
      <c r="O21" s="340" t="s">
        <v>453</v>
      </c>
      <c r="P21" s="341"/>
      <c r="Q21" s="340" t="s">
        <v>454</v>
      </c>
      <c r="R21" s="341"/>
      <c r="S21" s="339" t="s">
        <v>455</v>
      </c>
      <c r="T21" s="339" t="s">
        <v>456</v>
      </c>
      <c r="U21" s="339" t="s">
        <v>457</v>
      </c>
      <c r="V21" s="340" t="s">
        <v>458</v>
      </c>
      <c r="W21" s="341"/>
      <c r="X21" s="342" t="s">
        <v>459</v>
      </c>
      <c r="Y21" s="343"/>
      <c r="Z21" s="342" t="s">
        <v>460</v>
      </c>
      <c r="AA21" s="343"/>
    </row>
    <row r="22" spans="1:27" ht="216" customHeight="1">
      <c r="A22" s="345"/>
      <c r="B22" s="346"/>
      <c r="C22" s="347"/>
      <c r="D22" s="346"/>
      <c r="E22" s="347"/>
      <c r="F22" s="342" t="s">
        <v>461</v>
      </c>
      <c r="G22" s="344"/>
      <c r="H22" s="342" t="s">
        <v>462</v>
      </c>
      <c r="I22" s="344"/>
      <c r="J22" s="348"/>
      <c r="K22" s="346"/>
      <c r="L22" s="347"/>
      <c r="M22" s="346"/>
      <c r="N22" s="347"/>
      <c r="O22" s="346"/>
      <c r="P22" s="347"/>
      <c r="Q22" s="346"/>
      <c r="R22" s="347"/>
      <c r="S22" s="348"/>
      <c r="T22" s="348"/>
      <c r="U22" s="348"/>
      <c r="V22" s="346"/>
      <c r="W22" s="347"/>
      <c r="X22" s="349" t="s">
        <v>463</v>
      </c>
      <c r="Y22" s="349" t="s">
        <v>464</v>
      </c>
      <c r="Z22" s="349" t="s">
        <v>465</v>
      </c>
      <c r="AA22" s="349" t="s">
        <v>466</v>
      </c>
    </row>
    <row r="23" spans="1:27" ht="60" customHeight="1">
      <c r="A23" s="348"/>
      <c r="B23" s="348" t="s">
        <v>467</v>
      </c>
      <c r="C23" s="348" t="s">
        <v>468</v>
      </c>
      <c r="D23" s="348" t="s">
        <v>467</v>
      </c>
      <c r="E23" s="348" t="s">
        <v>468</v>
      </c>
      <c r="F23" s="348" t="s">
        <v>467</v>
      </c>
      <c r="G23" s="348" t="s">
        <v>468</v>
      </c>
      <c r="H23" s="348" t="s">
        <v>467</v>
      </c>
      <c r="I23" s="348" t="s">
        <v>468</v>
      </c>
      <c r="J23" s="348" t="s">
        <v>467</v>
      </c>
      <c r="K23" s="348" t="s">
        <v>467</v>
      </c>
      <c r="L23" s="348" t="s">
        <v>468</v>
      </c>
      <c r="M23" s="348" t="s">
        <v>467</v>
      </c>
      <c r="N23" s="348" t="s">
        <v>468</v>
      </c>
      <c r="O23" s="348" t="s">
        <v>467</v>
      </c>
      <c r="P23" s="348" t="s">
        <v>468</v>
      </c>
      <c r="Q23" s="348" t="s">
        <v>467</v>
      </c>
      <c r="R23" s="348" t="s">
        <v>468</v>
      </c>
      <c r="S23" s="348" t="s">
        <v>467</v>
      </c>
      <c r="T23" s="348" t="s">
        <v>467</v>
      </c>
      <c r="U23" s="348" t="s">
        <v>467</v>
      </c>
      <c r="V23" s="348" t="s">
        <v>467</v>
      </c>
      <c r="W23" s="348" t="s">
        <v>468</v>
      </c>
      <c r="X23" s="348" t="s">
        <v>467</v>
      </c>
      <c r="Y23" s="348" t="s">
        <v>467</v>
      </c>
      <c r="Z23" s="349" t="s">
        <v>467</v>
      </c>
      <c r="AA23" s="349" t="s">
        <v>467</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t="s">
        <v>182</v>
      </c>
      <c r="B25" s="337" t="s">
        <v>469</v>
      </c>
      <c r="C25" s="337" t="s">
        <v>470</v>
      </c>
      <c r="D25" s="337" t="s">
        <v>469</v>
      </c>
      <c r="E25" s="337" t="s">
        <v>470</v>
      </c>
      <c r="F25" s="337">
        <v>0.40</v>
      </c>
      <c r="G25" s="337">
        <v>0.40</v>
      </c>
      <c r="H25" s="337">
        <v>0.40</v>
      </c>
      <c r="I25" s="337">
        <v>0.40</v>
      </c>
      <c r="J25" s="337">
        <v>1965</v>
      </c>
      <c r="K25" s="337">
        <v>1</v>
      </c>
      <c r="L25" s="337">
        <v>1</v>
      </c>
      <c r="M25" s="337">
        <v>50</v>
      </c>
      <c r="N25" s="337">
        <v>70</v>
      </c>
      <c r="O25" s="337" t="s">
        <v>471</v>
      </c>
      <c r="P25" s="337" t="s">
        <v>472</v>
      </c>
      <c r="Q25" s="337">
        <v>0.20</v>
      </c>
      <c r="R25" s="337">
        <v>0.041000000000000002</v>
      </c>
      <c r="S25" s="337" t="s">
        <v>182</v>
      </c>
      <c r="T25" s="337" t="s">
        <v>182</v>
      </c>
      <c r="U25" s="337" t="s">
        <v>182</v>
      </c>
      <c r="V25" s="337" t="s">
        <v>473</v>
      </c>
      <c r="W25" s="337" t="s">
        <v>474</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475</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476</v>
      </c>
      <c r="B23" s="364"/>
      <c r="C23" s="364"/>
      <c r="D23" s="364"/>
      <c r="E23" s="364"/>
      <c r="F23" s="364"/>
      <c r="G23" s="364"/>
      <c r="H23" s="364"/>
      <c r="I23" s="364"/>
      <c r="J23" s="364"/>
      <c r="K23" s="364"/>
      <c r="L23" s="365"/>
      <c r="M23" s="366" t="s">
        <v>477</v>
      </c>
      <c r="N23" s="366"/>
      <c r="O23" s="366"/>
      <c r="P23" s="366"/>
      <c r="Q23" s="366"/>
      <c r="R23" s="366"/>
      <c r="S23" s="366"/>
      <c r="T23" s="366"/>
      <c r="U23" s="366"/>
      <c r="V23" s="366"/>
      <c r="W23" s="366"/>
      <c r="X23" s="366"/>
      <c r="Y23" s="366"/>
      <c r="Z23" s="366"/>
    </row>
    <row r="24" spans="1:26" ht="151.5" customHeight="1">
      <c r="A24" s="366" t="s">
        <v>478</v>
      </c>
      <c r="B24" s="367" t="s">
        <v>479</v>
      </c>
      <c r="C24" s="366" t="s">
        <v>480</v>
      </c>
      <c r="D24" s="366" t="s">
        <v>481</v>
      </c>
      <c r="E24" s="366" t="s">
        <v>482</v>
      </c>
      <c r="F24" s="366" t="s">
        <v>483</v>
      </c>
      <c r="G24" s="366" t="s">
        <v>484</v>
      </c>
      <c r="H24" s="366" t="s">
        <v>485</v>
      </c>
      <c r="I24" s="366" t="s">
        <v>486</v>
      </c>
      <c r="J24" s="366" t="s">
        <v>487</v>
      </c>
      <c r="K24" s="367" t="s">
        <v>488</v>
      </c>
      <c r="L24" s="367" t="s">
        <v>489</v>
      </c>
      <c r="M24" s="368" t="s">
        <v>490</v>
      </c>
      <c r="N24" s="367" t="s">
        <v>491</v>
      </c>
      <c r="O24" s="366" t="s">
        <v>492</v>
      </c>
      <c r="P24" s="366" t="s">
        <v>493</v>
      </c>
      <c r="Q24" s="366" t="s">
        <v>494</v>
      </c>
      <c r="R24" s="366" t="s">
        <v>485</v>
      </c>
      <c r="S24" s="366" t="s">
        <v>495</v>
      </c>
      <c r="T24" s="366" t="s">
        <v>496</v>
      </c>
      <c r="U24" s="366" t="s">
        <v>497</v>
      </c>
      <c r="V24" s="366" t="s">
        <v>494</v>
      </c>
      <c r="W24" s="369" t="s">
        <v>498</v>
      </c>
      <c r="X24" s="369" t="s">
        <v>499</v>
      </c>
      <c r="Y24" s="369" t="s">
        <v>500</v>
      </c>
      <c r="Z24" s="370" t="s">
        <v>501</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502</v>
      </c>
      <c r="C26" s="373">
        <v>0</v>
      </c>
      <c r="D26" s="373">
        <v>0</v>
      </c>
      <c r="E26" s="373">
        <v>0</v>
      </c>
      <c r="F26" s="373">
        <v>0</v>
      </c>
      <c r="G26" s="373">
        <v>0</v>
      </c>
      <c r="H26" s="373">
        <v>0</v>
      </c>
      <c r="I26" s="374">
        <v>0</v>
      </c>
      <c r="J26" s="374">
        <v>0</v>
      </c>
      <c r="K26" s="373">
        <v>0</v>
      </c>
      <c r="L26" s="373">
        <v>0</v>
      </c>
      <c r="M26" s="373">
        <v>2025</v>
      </c>
      <c r="N26" s="373">
        <v>0</v>
      </c>
      <c r="O26" s="373">
        <v>0</v>
      </c>
      <c r="P26" s="373">
        <v>0</v>
      </c>
      <c r="Q26" s="373">
        <v>0</v>
      </c>
      <c r="R26" s="373">
        <v>0</v>
      </c>
      <c r="S26" s="373">
        <v>0</v>
      </c>
      <c r="T26" s="375">
        <v>0</v>
      </c>
      <c r="U26" s="373">
        <v>0</v>
      </c>
      <c r="V26" s="373">
        <v>0</v>
      </c>
      <c r="W26" s="373">
        <v>0</v>
      </c>
      <c r="X26" s="375">
        <v>0</v>
      </c>
      <c r="Y26" s="373">
        <v>0</v>
      </c>
      <c r="Z26" s="376" t="s">
        <v>503</v>
      </c>
    </row>
    <row r="30" ht="15">
      <c r="A30" s="3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8" t="s">
        <v>1</v>
      </c>
      <c r="B19" s="378" t="s">
        <v>505</v>
      </c>
      <c r="C19" s="378" t="s">
        <v>506</v>
      </c>
      <c r="D19" s="378" t="s">
        <v>507</v>
      </c>
      <c r="E19" s="379" t="s">
        <v>508</v>
      </c>
      <c r="F19" s="380"/>
      <c r="G19" s="380"/>
      <c r="H19" s="380"/>
      <c r="I19" s="381"/>
      <c r="J19" s="378" t="s">
        <v>509</v>
      </c>
      <c r="K19" s="378"/>
      <c r="L19" s="378"/>
      <c r="M19" s="378"/>
      <c r="N19" s="378"/>
      <c r="O19" s="378"/>
      <c r="P19" s="179"/>
      <c r="Q19" s="179"/>
      <c r="R19" s="179"/>
      <c r="S19" s="179"/>
      <c r="T19" s="179"/>
      <c r="U19" s="179"/>
      <c r="V19" s="179"/>
      <c r="W19" s="179"/>
    </row>
    <row r="20" spans="1:26" s="2" customFormat="1" ht="51" customHeight="1">
      <c r="A20" s="378"/>
      <c r="B20" s="378"/>
      <c r="C20" s="378"/>
      <c r="D20" s="378"/>
      <c r="E20" s="382" t="s">
        <v>510</v>
      </c>
      <c r="F20" s="382" t="s">
        <v>511</v>
      </c>
      <c r="G20" s="382" t="s">
        <v>512</v>
      </c>
      <c r="H20" s="382" t="s">
        <v>513</v>
      </c>
      <c r="I20" s="382" t="s">
        <v>72</v>
      </c>
      <c r="J20" s="382" t="s">
        <v>514</v>
      </c>
      <c r="K20" s="382" t="s">
        <v>515</v>
      </c>
      <c r="L20" s="383" t="s">
        <v>516</v>
      </c>
      <c r="M20" s="384" t="s">
        <v>517</v>
      </c>
      <c r="N20" s="384" t="s">
        <v>518</v>
      </c>
      <c r="O20" s="384" t="s">
        <v>519</v>
      </c>
      <c r="P20" s="24"/>
      <c r="Q20" s="24"/>
      <c r="R20" s="24"/>
      <c r="S20" s="24"/>
      <c r="T20" s="24"/>
      <c r="U20" s="24"/>
      <c r="V20" s="24"/>
      <c r="W20" s="24"/>
      <c r="X20" s="23"/>
      <c r="Y20" s="23"/>
      <c r="Z20" s="23"/>
    </row>
    <row r="21" spans="1:26" s="2" customFormat="1" ht="16.5" customHeight="1">
      <c r="A21" s="385">
        <v>1</v>
      </c>
      <c r="B21" s="28">
        <v>2</v>
      </c>
      <c r="C21" s="385">
        <v>3</v>
      </c>
      <c r="D21" s="28">
        <v>4</v>
      </c>
      <c r="E21" s="385">
        <v>5</v>
      </c>
      <c r="F21" s="28">
        <v>6</v>
      </c>
      <c r="G21" s="385">
        <v>7</v>
      </c>
      <c r="H21" s="28">
        <v>8</v>
      </c>
      <c r="I21" s="385">
        <v>9</v>
      </c>
      <c r="J21" s="28">
        <v>10</v>
      </c>
      <c r="K21" s="385">
        <v>11</v>
      </c>
      <c r="L21" s="28">
        <v>12</v>
      </c>
      <c r="M21" s="385">
        <v>13</v>
      </c>
      <c r="N21" s="28">
        <v>14</v>
      </c>
      <c r="O21" s="385">
        <v>15</v>
      </c>
      <c r="P21" s="24"/>
      <c r="Q21" s="24"/>
      <c r="R21" s="24"/>
      <c r="S21" s="24"/>
      <c r="T21" s="24"/>
      <c r="U21" s="24"/>
      <c r="V21" s="24"/>
      <c r="W21" s="24"/>
      <c r="X21" s="23"/>
      <c r="Y21" s="23"/>
      <c r="Z21" s="23"/>
    </row>
    <row r="22" spans="1:26" s="2" customFormat="1" ht="18.75">
      <c r="A22" s="386"/>
      <c r="B22" s="387"/>
      <c r="C22" s="26"/>
      <c r="D22" s="26"/>
      <c r="E22" s="26"/>
      <c r="F22" s="26"/>
      <c r="G22" s="26"/>
      <c r="H22" s="26"/>
      <c r="I22" s="26"/>
      <c r="J22" s="388"/>
      <c r="K22" s="388"/>
      <c r="L22" s="389"/>
      <c r="M22" s="389"/>
      <c r="N22" s="389"/>
      <c r="O22" s="3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741.75199999999995</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-826.47572640390717</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-16.318543999999999</v>
      </c>
      <c r="D50" s="312">
        <f t="shared" si="2"/>
        <v>-16.318543999999999</v>
      </c>
      <c r="E50" s="312">
        <f t="shared" si="2"/>
        <v>-16.318543999999999</v>
      </c>
      <c r="F50" s="312">
        <f t="shared" si="2"/>
        <v>-16.318543999999999</v>
      </c>
      <c r="G50" s="312">
        <f t="shared" si="2"/>
        <v>-16.318543999999999</v>
      </c>
      <c r="H50" s="312">
        <f t="shared" si="2"/>
        <v>-16.318543999999999</v>
      </c>
      <c r="I50" s="312">
        <f t="shared" si="2"/>
        <v>-16.318543999999999</v>
      </c>
      <c r="J50" s="312">
        <f t="shared" si="2"/>
        <v>-16.318543999999999</v>
      </c>
      <c r="K50" s="312">
        <f t="shared" si="2"/>
        <v>-16.318543999999999</v>
      </c>
      <c r="L50" s="312">
        <f t="shared" si="2"/>
        <v>-16.318543999999999</v>
      </c>
      <c r="M50" s="312">
        <f t="shared" si="2"/>
        <v>-16.318543999999999</v>
      </c>
      <c r="N50" s="312">
        <f t="shared" si="2"/>
        <v>-16.318543999999999</v>
      </c>
      <c r="O50" s="312">
        <f t="shared" si="2"/>
        <v>-16.318543999999999</v>
      </c>
      <c r="P50" s="312">
        <f t="shared" si="2"/>
        <v>-16.318543999999999</v>
      </c>
      <c r="Q50" s="312">
        <f t="shared" si="2"/>
        <v>-16.318543999999999</v>
      </c>
      <c r="R50" s="312">
        <f t="shared" si="2"/>
        <v>-16.318543999999999</v>
      </c>
      <c r="S50" s="312">
        <f t="shared" si="2"/>
        <v>-16.318543999999999</v>
      </c>
      <c r="T50" s="312">
        <f t="shared" si="2"/>
        <v>-16.318543999999999</v>
      </c>
      <c r="U50" s="312">
        <f t="shared" si="2"/>
        <v>-16.318543999999999</v>
      </c>
      <c r="V50" s="312">
        <f t="shared" si="2"/>
        <v>-16.318543999999999</v>
      </c>
      <c r="W50" s="312">
        <f t="shared" si="2"/>
        <v>-16.318543999999999</v>
      </c>
      <c r="X50" s="312">
        <f t="shared" si="2"/>
        <v>-16.318543999999999</v>
      </c>
      <c r="Y50" s="312">
        <f t="shared" si="2"/>
        <v>-16.318543999999999</v>
      </c>
      <c r="Z50" s="312">
        <f t="shared" si="2"/>
        <v>-16.318543999999999</v>
      </c>
      <c r="AA50" s="312">
        <f t="shared" si="2"/>
        <v>-16.318543999999999</v>
      </c>
      <c r="AB50" s="312">
        <f t="shared" si="2"/>
        <v>-16.318543999999999</v>
      </c>
      <c r="AC50" s="312">
        <f t="shared" si="2"/>
        <v>-16.318543999999999</v>
      </c>
      <c r="AD50" s="312">
        <f t="shared" si="2"/>
        <v>-16.318543999999999</v>
      </c>
      <c r="AE50" s="312">
        <f t="shared" si="2"/>
        <v>-16.318543999999999</v>
      </c>
      <c r="AF50" s="312">
        <f t="shared" si="2"/>
        <v>-16.318543999999999</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-16.318543999999999</v>
      </c>
      <c r="D56" s="315">
        <v>-16.318543999999999</v>
      </c>
      <c r="E56" s="315">
        <v>-16.318543999999999</v>
      </c>
      <c r="F56" s="315">
        <v>-16.318543999999999</v>
      </c>
      <c r="G56" s="315">
        <v>-16.318543999999999</v>
      </c>
      <c r="H56" s="315">
        <v>-16.318543999999999</v>
      </c>
      <c r="I56" s="315">
        <v>-16.318543999999999</v>
      </c>
      <c r="J56" s="315">
        <v>-16.318543999999999</v>
      </c>
      <c r="K56" s="315">
        <v>-16.318543999999999</v>
      </c>
      <c r="L56" s="315">
        <v>-16.318543999999999</v>
      </c>
      <c r="M56" s="315">
        <v>-16.318543999999999</v>
      </c>
      <c r="N56" s="315">
        <v>-16.318543999999999</v>
      </c>
      <c r="O56" s="315">
        <v>-16.318543999999999</v>
      </c>
      <c r="P56" s="315">
        <v>-16.318543999999999</v>
      </c>
      <c r="Q56" s="315">
        <v>-16.318543999999999</v>
      </c>
      <c r="R56" s="315">
        <v>-16.318543999999999</v>
      </c>
      <c r="S56" s="315">
        <v>-16.318543999999999</v>
      </c>
      <c r="T56" s="315">
        <v>-16.318543999999999</v>
      </c>
      <c r="U56" s="315">
        <v>-16.318543999999999</v>
      </c>
      <c r="V56" s="315">
        <v>-16.318543999999999</v>
      </c>
      <c r="W56" s="315">
        <v>-16.318543999999999</v>
      </c>
      <c r="X56" s="315">
        <v>-16.318543999999999</v>
      </c>
      <c r="Y56" s="315">
        <v>-16.318543999999999</v>
      </c>
      <c r="Z56" s="315">
        <v>-16.318543999999999</v>
      </c>
      <c r="AA56" s="315">
        <v>-16.318543999999999</v>
      </c>
      <c r="AB56" s="315">
        <v>-16.318543999999999</v>
      </c>
      <c r="AC56" s="315">
        <v>-16.318543999999999</v>
      </c>
      <c r="AD56" s="315">
        <v>-16.318543999999999</v>
      </c>
      <c r="AE56" s="315">
        <v>-16.318543999999999</v>
      </c>
      <c r="AF56" s="315">
        <v>-16.318543999999999</v>
      </c>
    </row>
    <row r="57" spans="1:32" s="266" customFormat="1" ht="14.25">
      <c r="A57" s="316" t="s">
        <v>424</v>
      </c>
      <c r="B57" s="311">
        <f t="shared" si="7" ref="B57:AF57">B49+B50</f>
        <v>0</v>
      </c>
      <c r="C57" s="311">
        <f t="shared" si="7"/>
        <v>-16.318543999999999</v>
      </c>
      <c r="D57" s="311">
        <f t="shared" si="7"/>
        <v>-16.318543999999999</v>
      </c>
      <c r="E57" s="311">
        <f t="shared" si="7"/>
        <v>-16.318543999999999</v>
      </c>
      <c r="F57" s="311">
        <f t="shared" si="7"/>
        <v>-16.318543999999999</v>
      </c>
      <c r="G57" s="311">
        <f t="shared" si="7"/>
        <v>-16.318543999999999</v>
      </c>
      <c r="H57" s="311">
        <f t="shared" si="7"/>
        <v>-16.318543999999999</v>
      </c>
      <c r="I57" s="311">
        <f t="shared" si="7"/>
        <v>-16.318543999999999</v>
      </c>
      <c r="J57" s="311">
        <f t="shared" si="7"/>
        <v>-16.318543999999999</v>
      </c>
      <c r="K57" s="311">
        <f t="shared" si="7"/>
        <v>-16.318543999999999</v>
      </c>
      <c r="L57" s="311">
        <f t="shared" si="7"/>
        <v>-16.318543999999999</v>
      </c>
      <c r="M57" s="311">
        <f t="shared" si="7"/>
        <v>-16.318543999999999</v>
      </c>
      <c r="N57" s="311">
        <f t="shared" si="7"/>
        <v>-16.318543999999999</v>
      </c>
      <c r="O57" s="311">
        <f t="shared" si="7"/>
        <v>-16.318543999999999</v>
      </c>
      <c r="P57" s="311">
        <f t="shared" si="7"/>
        <v>-16.318543999999999</v>
      </c>
      <c r="Q57" s="311">
        <f t="shared" si="7"/>
        <v>-16.318543999999999</v>
      </c>
      <c r="R57" s="311">
        <f t="shared" si="7"/>
        <v>-16.318543999999999</v>
      </c>
      <c r="S57" s="311">
        <f t="shared" si="7"/>
        <v>-16.318543999999999</v>
      </c>
      <c r="T57" s="311">
        <f t="shared" si="7"/>
        <v>-16.318543999999999</v>
      </c>
      <c r="U57" s="311">
        <f t="shared" si="7"/>
        <v>-16.318543999999999</v>
      </c>
      <c r="V57" s="311">
        <f t="shared" si="7"/>
        <v>-16.318543999999999</v>
      </c>
      <c r="W57" s="311">
        <f t="shared" si="7"/>
        <v>-16.318543999999999</v>
      </c>
      <c r="X57" s="311">
        <f t="shared" si="7"/>
        <v>-16.318543999999999</v>
      </c>
      <c r="Y57" s="311">
        <f t="shared" si="7"/>
        <v>-16.318543999999999</v>
      </c>
      <c r="Z57" s="311">
        <f t="shared" si="7"/>
        <v>-16.318543999999999</v>
      </c>
      <c r="AA57" s="311">
        <f t="shared" si="7"/>
        <v>-16.318543999999999</v>
      </c>
      <c r="AB57" s="311">
        <f t="shared" si="7"/>
        <v>-16.318543999999999</v>
      </c>
      <c r="AC57" s="311">
        <f t="shared" si="7"/>
        <v>-16.318543999999999</v>
      </c>
      <c r="AD57" s="311">
        <f t="shared" si="7"/>
        <v>-16.318543999999999</v>
      </c>
      <c r="AE57" s="311">
        <f t="shared" si="7"/>
        <v>-16.318543999999999</v>
      </c>
      <c r="AF57" s="311">
        <f t="shared" si="7"/>
        <v>-16.318543999999999</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-16.318543999999999</v>
      </c>
      <c r="D59" s="311">
        <f t="shared" si="8"/>
        <v>-16.318543999999999</v>
      </c>
      <c r="E59" s="311">
        <f t="shared" si="8"/>
        <v>-16.318543999999999</v>
      </c>
      <c r="F59" s="311">
        <f t="shared" si="8"/>
        <v>-16.318543999999999</v>
      </c>
      <c r="G59" s="311">
        <f t="shared" si="8"/>
        <v>-16.318543999999999</v>
      </c>
      <c r="H59" s="311">
        <f t="shared" si="8"/>
        <v>-16.318543999999999</v>
      </c>
      <c r="I59" s="311">
        <f t="shared" si="8"/>
        <v>-16.318543999999999</v>
      </c>
      <c r="J59" s="311">
        <f t="shared" si="8"/>
        <v>-16.318543999999999</v>
      </c>
      <c r="K59" s="311">
        <f t="shared" si="8"/>
        <v>-16.318543999999999</v>
      </c>
      <c r="L59" s="311">
        <f t="shared" si="8"/>
        <v>-16.318543999999999</v>
      </c>
      <c r="M59" s="311">
        <f t="shared" si="8"/>
        <v>-16.318543999999999</v>
      </c>
      <c r="N59" s="311">
        <f t="shared" si="8"/>
        <v>-16.318543999999999</v>
      </c>
      <c r="O59" s="311">
        <f t="shared" si="8"/>
        <v>-16.318543999999999</v>
      </c>
      <c r="P59" s="311">
        <f t="shared" si="8"/>
        <v>-16.318543999999999</v>
      </c>
      <c r="Q59" s="311">
        <f t="shared" si="8"/>
        <v>-16.318543999999999</v>
      </c>
      <c r="R59" s="311">
        <f t="shared" si="8"/>
        <v>-16.318543999999999</v>
      </c>
      <c r="S59" s="311">
        <f t="shared" si="8"/>
        <v>-16.318543999999999</v>
      </c>
      <c r="T59" s="311">
        <f t="shared" si="8"/>
        <v>-16.318543999999999</v>
      </c>
      <c r="U59" s="311">
        <f t="shared" si="8"/>
        <v>-16.318543999999999</v>
      </c>
      <c r="V59" s="311">
        <f t="shared" si="8"/>
        <v>-16.318543999999999</v>
      </c>
      <c r="W59" s="311">
        <f t="shared" si="8"/>
        <v>-16.318543999999999</v>
      </c>
      <c r="X59" s="311">
        <f t="shared" si="8"/>
        <v>-16.318543999999999</v>
      </c>
      <c r="Y59" s="311">
        <f t="shared" si="8"/>
        <v>-16.318543999999999</v>
      </c>
      <c r="Z59" s="311">
        <f t="shared" si="8"/>
        <v>-16.318543999999999</v>
      </c>
      <c r="AA59" s="311">
        <f t="shared" si="8"/>
        <v>-16.318543999999999</v>
      </c>
      <c r="AB59" s="311">
        <f t="shared" si="8"/>
        <v>-16.318543999999999</v>
      </c>
      <c r="AC59" s="311">
        <f t="shared" si="8"/>
        <v>-16.318543999999999</v>
      </c>
      <c r="AD59" s="311">
        <f t="shared" si="8"/>
        <v>-16.318543999999999</v>
      </c>
      <c r="AE59" s="311">
        <f t="shared" si="8"/>
        <v>-16.318543999999999</v>
      </c>
      <c r="AF59" s="311">
        <f t="shared" si="8"/>
        <v>-16.318543999999999</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-16.318543999999999</v>
      </c>
      <c r="D61" s="311">
        <f t="shared" si="10"/>
        <v>-16.318543999999999</v>
      </c>
      <c r="E61" s="311">
        <f t="shared" si="10"/>
        <v>-16.318543999999999</v>
      </c>
      <c r="F61" s="311">
        <f t="shared" si="10"/>
        <v>-16.318543999999999</v>
      </c>
      <c r="G61" s="311">
        <f t="shared" si="10"/>
        <v>-16.318543999999999</v>
      </c>
      <c r="H61" s="311">
        <f t="shared" si="10"/>
        <v>-16.318543999999999</v>
      </c>
      <c r="I61" s="311">
        <f t="shared" si="10"/>
        <v>-16.318543999999999</v>
      </c>
      <c r="J61" s="311">
        <f t="shared" si="10"/>
        <v>-16.318543999999999</v>
      </c>
      <c r="K61" s="311">
        <f t="shared" si="10"/>
        <v>-16.318543999999999</v>
      </c>
      <c r="L61" s="311">
        <f t="shared" si="10"/>
        <v>-16.318543999999999</v>
      </c>
      <c r="M61" s="311">
        <f t="shared" si="10"/>
        <v>-16.318543999999999</v>
      </c>
      <c r="N61" s="311">
        <f t="shared" si="10"/>
        <v>-16.318543999999999</v>
      </c>
      <c r="O61" s="311">
        <f t="shared" si="10"/>
        <v>-16.318543999999999</v>
      </c>
      <c r="P61" s="311">
        <f t="shared" si="10"/>
        <v>-16.318543999999999</v>
      </c>
      <c r="Q61" s="311">
        <f t="shared" si="10"/>
        <v>-16.318543999999999</v>
      </c>
      <c r="R61" s="311">
        <f t="shared" si="10"/>
        <v>-16.318543999999999</v>
      </c>
      <c r="S61" s="311">
        <f t="shared" si="10"/>
        <v>-16.318543999999999</v>
      </c>
      <c r="T61" s="311">
        <f t="shared" si="10"/>
        <v>-16.318543999999999</v>
      </c>
      <c r="U61" s="311">
        <f t="shared" si="10"/>
        <v>-16.318543999999999</v>
      </c>
      <c r="V61" s="311">
        <f t="shared" si="10"/>
        <v>-16.318543999999999</v>
      </c>
      <c r="W61" s="311">
        <f t="shared" si="10"/>
        <v>-16.318543999999999</v>
      </c>
      <c r="X61" s="311">
        <f t="shared" si="10"/>
        <v>-16.318543999999999</v>
      </c>
      <c r="Y61" s="311">
        <f t="shared" si="10"/>
        <v>-16.318543999999999</v>
      </c>
      <c r="Z61" s="311">
        <f t="shared" si="10"/>
        <v>-16.318543999999999</v>
      </c>
      <c r="AA61" s="311">
        <f t="shared" si="10"/>
        <v>-16.318543999999999</v>
      </c>
      <c r="AB61" s="311">
        <f t="shared" si="10"/>
        <v>-16.318543999999999</v>
      </c>
      <c r="AC61" s="311">
        <f t="shared" si="10"/>
        <v>-16.318543999999999</v>
      </c>
      <c r="AD61" s="311">
        <f t="shared" si="10"/>
        <v>-16.318543999999999</v>
      </c>
      <c r="AE61" s="311">
        <f t="shared" si="10"/>
        <v>-16.318543999999999</v>
      </c>
      <c r="AF61" s="311">
        <f t="shared" si="10"/>
        <v>-16.318543999999999</v>
      </c>
    </row>
    <row r="62" spans="1:32" ht="15.75">
      <c r="A62" s="313" t="s">
        <v>400</v>
      </c>
      <c r="B62" s="312"/>
      <c r="C62" s="312">
        <f t="shared" si="11" ref="C62:AF62">-C61*$B$25</f>
        <v>3.2637087999999999</v>
      </c>
      <c r="D62" s="312">
        <f t="shared" si="11"/>
        <v>3.2637087999999999</v>
      </c>
      <c r="E62" s="312">
        <f t="shared" si="11"/>
        <v>3.2637087999999999</v>
      </c>
      <c r="F62" s="312">
        <f t="shared" si="11"/>
        <v>3.2637087999999999</v>
      </c>
      <c r="G62" s="312">
        <f t="shared" si="11"/>
        <v>3.2637087999999999</v>
      </c>
      <c r="H62" s="312">
        <f t="shared" si="11"/>
        <v>3.2637087999999999</v>
      </c>
      <c r="I62" s="312">
        <f t="shared" si="11"/>
        <v>3.2637087999999999</v>
      </c>
      <c r="J62" s="312">
        <f t="shared" si="11"/>
        <v>3.2637087999999999</v>
      </c>
      <c r="K62" s="312">
        <f t="shared" si="11"/>
        <v>3.2637087999999999</v>
      </c>
      <c r="L62" s="312">
        <f t="shared" si="11"/>
        <v>3.2637087999999999</v>
      </c>
      <c r="M62" s="312">
        <f t="shared" si="11"/>
        <v>3.2637087999999999</v>
      </c>
      <c r="N62" s="312">
        <f t="shared" si="11"/>
        <v>3.2637087999999999</v>
      </c>
      <c r="O62" s="312">
        <f t="shared" si="11"/>
        <v>3.2637087999999999</v>
      </c>
      <c r="P62" s="312">
        <f t="shared" si="11"/>
        <v>3.2637087999999999</v>
      </c>
      <c r="Q62" s="312">
        <f t="shared" si="11"/>
        <v>3.2637087999999999</v>
      </c>
      <c r="R62" s="312">
        <f t="shared" si="11"/>
        <v>3.2637087999999999</v>
      </c>
      <c r="S62" s="312">
        <f t="shared" si="11"/>
        <v>3.2637087999999999</v>
      </c>
      <c r="T62" s="312">
        <f t="shared" si="11"/>
        <v>3.2637087999999999</v>
      </c>
      <c r="U62" s="312">
        <f t="shared" si="11"/>
        <v>3.2637087999999999</v>
      </c>
      <c r="V62" s="312">
        <f t="shared" si="11"/>
        <v>3.2637087999999999</v>
      </c>
      <c r="W62" s="312">
        <f t="shared" si="11"/>
        <v>3.2637087999999999</v>
      </c>
      <c r="X62" s="312">
        <f t="shared" si="11"/>
        <v>3.2637087999999999</v>
      </c>
      <c r="Y62" s="312">
        <f t="shared" si="11"/>
        <v>3.2637087999999999</v>
      </c>
      <c r="Z62" s="312">
        <f t="shared" si="11"/>
        <v>3.2637087999999999</v>
      </c>
      <c r="AA62" s="312">
        <f t="shared" si="11"/>
        <v>3.2637087999999999</v>
      </c>
      <c r="AB62" s="312">
        <f t="shared" si="11"/>
        <v>3.2637087999999999</v>
      </c>
      <c r="AC62" s="312">
        <f t="shared" si="11"/>
        <v>3.2637087999999999</v>
      </c>
      <c r="AD62" s="312">
        <f t="shared" si="11"/>
        <v>3.2637087999999999</v>
      </c>
      <c r="AE62" s="312">
        <f t="shared" si="11"/>
        <v>3.2637087999999999</v>
      </c>
      <c r="AF62" s="312">
        <f t="shared" si="11"/>
        <v>3.2637087999999999</v>
      </c>
    </row>
    <row r="63" spans="1:32" ht="16.5" thickBot="1">
      <c r="A63" s="317" t="s">
        <v>429</v>
      </c>
      <c r="B63" s="318">
        <f t="shared" si="12" ref="B63:AF63">B61+B62</f>
        <v>0</v>
      </c>
      <c r="C63" s="318">
        <f t="shared" si="12"/>
        <v>-13.054835199999999</v>
      </c>
      <c r="D63" s="318">
        <f t="shared" si="12"/>
        <v>-13.054835199999999</v>
      </c>
      <c r="E63" s="318">
        <f t="shared" si="12"/>
        <v>-13.054835199999999</v>
      </c>
      <c r="F63" s="318">
        <f t="shared" si="12"/>
        <v>-13.054835199999999</v>
      </c>
      <c r="G63" s="318">
        <f t="shared" si="12"/>
        <v>-13.054835199999999</v>
      </c>
      <c r="H63" s="318">
        <f t="shared" si="12"/>
        <v>-13.054835199999999</v>
      </c>
      <c r="I63" s="318">
        <f t="shared" si="12"/>
        <v>-13.054835199999999</v>
      </c>
      <c r="J63" s="319">
        <f t="shared" si="12"/>
        <v>-13.054835199999999</v>
      </c>
      <c r="K63" s="318">
        <f t="shared" si="12"/>
        <v>-13.054835199999999</v>
      </c>
      <c r="L63" s="318">
        <f t="shared" si="12"/>
        <v>-13.054835199999999</v>
      </c>
      <c r="M63" s="318">
        <f t="shared" si="12"/>
        <v>-13.054835199999999</v>
      </c>
      <c r="N63" s="318">
        <f t="shared" si="12"/>
        <v>-13.054835199999999</v>
      </c>
      <c r="O63" s="318">
        <f t="shared" si="12"/>
        <v>-13.054835199999999</v>
      </c>
      <c r="P63" s="318">
        <f t="shared" si="12"/>
        <v>-13.054835199999999</v>
      </c>
      <c r="Q63" s="318">
        <f t="shared" si="12"/>
        <v>-13.054835199999999</v>
      </c>
      <c r="R63" s="318">
        <f t="shared" si="12"/>
        <v>-13.054835199999999</v>
      </c>
      <c r="S63" s="318">
        <f t="shared" si="12"/>
        <v>-13.054835199999999</v>
      </c>
      <c r="T63" s="318">
        <f t="shared" si="12"/>
        <v>-13.054835199999999</v>
      </c>
      <c r="U63" s="318">
        <f t="shared" si="12"/>
        <v>-13.054835199999999</v>
      </c>
      <c r="V63" s="318">
        <f t="shared" si="12"/>
        <v>-13.054835199999999</v>
      </c>
      <c r="W63" s="318">
        <f t="shared" si="12"/>
        <v>-13.054835199999999</v>
      </c>
      <c r="X63" s="318">
        <f t="shared" si="12"/>
        <v>-13.054835199999999</v>
      </c>
      <c r="Y63" s="318">
        <f t="shared" si="12"/>
        <v>-13.054835199999999</v>
      </c>
      <c r="Z63" s="318">
        <f t="shared" si="12"/>
        <v>-13.054835199999999</v>
      </c>
      <c r="AA63" s="318">
        <f t="shared" si="12"/>
        <v>-13.054835199999999</v>
      </c>
      <c r="AB63" s="318">
        <f t="shared" si="12"/>
        <v>-13.054835199999999</v>
      </c>
      <c r="AC63" s="318">
        <f t="shared" si="12"/>
        <v>-13.054835199999999</v>
      </c>
      <c r="AD63" s="318">
        <f t="shared" si="12"/>
        <v>-13.054835199999999</v>
      </c>
      <c r="AE63" s="318">
        <f t="shared" si="12"/>
        <v>-13.054835199999999</v>
      </c>
      <c r="AF63" s="318">
        <f t="shared" si="12"/>
        <v>-13.054835199999999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-16.318543999999999</v>
      </c>
      <c r="D66" s="311">
        <f t="shared" si="14"/>
        <v>-16.318543999999999</v>
      </c>
      <c r="E66" s="311">
        <f t="shared" si="14"/>
        <v>-16.318543999999999</v>
      </c>
      <c r="F66" s="311">
        <f t="shared" si="14"/>
        <v>-16.318543999999999</v>
      </c>
      <c r="G66" s="311">
        <f t="shared" si="14"/>
        <v>-16.318543999999999</v>
      </c>
      <c r="H66" s="311">
        <f t="shared" si="14"/>
        <v>-16.318543999999999</v>
      </c>
      <c r="I66" s="311">
        <f t="shared" si="14"/>
        <v>-16.318543999999999</v>
      </c>
      <c r="J66" s="311">
        <f t="shared" si="14"/>
        <v>-16.318543999999999</v>
      </c>
      <c r="K66" s="311">
        <f t="shared" si="14"/>
        <v>-16.318543999999999</v>
      </c>
      <c r="L66" s="311">
        <f t="shared" si="14"/>
        <v>-16.318543999999999</v>
      </c>
      <c r="M66" s="311">
        <f t="shared" si="14"/>
        <v>-16.318543999999999</v>
      </c>
      <c r="N66" s="311">
        <f t="shared" si="14"/>
        <v>-16.318543999999999</v>
      </c>
      <c r="O66" s="311">
        <f t="shared" si="14"/>
        <v>-16.318543999999999</v>
      </c>
      <c r="P66" s="311">
        <f t="shared" si="14"/>
        <v>-16.318543999999999</v>
      </c>
      <c r="Q66" s="311">
        <f t="shared" si="14"/>
        <v>-16.318543999999999</v>
      </c>
      <c r="R66" s="311">
        <f t="shared" si="14"/>
        <v>-16.318543999999999</v>
      </c>
      <c r="S66" s="311">
        <f t="shared" si="14"/>
        <v>-16.318543999999999</v>
      </c>
      <c r="T66" s="311">
        <f t="shared" si="14"/>
        <v>-16.318543999999999</v>
      </c>
      <c r="U66" s="311">
        <f t="shared" si="14"/>
        <v>-16.318543999999999</v>
      </c>
      <c r="V66" s="311">
        <f t="shared" si="14"/>
        <v>-16.318543999999999</v>
      </c>
      <c r="W66" s="311">
        <f t="shared" si="14"/>
        <v>-16.318543999999999</v>
      </c>
      <c r="X66" s="311">
        <f t="shared" si="14"/>
        <v>-16.318543999999999</v>
      </c>
      <c r="Y66" s="311">
        <f t="shared" si="14"/>
        <v>-16.318543999999999</v>
      </c>
      <c r="Z66" s="311">
        <f t="shared" si="14"/>
        <v>-16.318543999999999</v>
      </c>
      <c r="AA66" s="311">
        <f t="shared" si="14"/>
        <v>-16.318543999999999</v>
      </c>
      <c r="AB66" s="311">
        <f t="shared" si="14"/>
        <v>-16.318543999999999</v>
      </c>
      <c r="AC66" s="311">
        <f t="shared" si="14"/>
        <v>-16.318543999999999</v>
      </c>
      <c r="AD66" s="311">
        <f t="shared" si="14"/>
        <v>-16.318543999999999</v>
      </c>
      <c r="AE66" s="311">
        <f t="shared" si="14"/>
        <v>-16.318543999999999</v>
      </c>
      <c r="AF66" s="322">
        <f t="shared" si="14"/>
        <v>-16.318543999999999</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-741.75199999999995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-741.75199999999995</v>
      </c>
      <c r="C74" s="311">
        <v>-16.318543999999999</v>
      </c>
      <c r="D74" s="311">
        <v>-16.318543999999999</v>
      </c>
      <c r="E74" s="311">
        <v>-16.318543999999999</v>
      </c>
      <c r="F74" s="311">
        <v>-16.318543999999999</v>
      </c>
      <c r="G74" s="311">
        <v>-16.318543999999999</v>
      </c>
      <c r="H74" s="311">
        <v>-16.318543999999999</v>
      </c>
      <c r="I74" s="311">
        <v>-16.318543999999999</v>
      </c>
      <c r="J74" s="311">
        <v>-16.318543999999999</v>
      </c>
      <c r="K74" s="311">
        <v>-16.318543999999999</v>
      </c>
      <c r="L74" s="311">
        <v>-16.318543999999999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-741.75199999999995</v>
      </c>
      <c r="C75" s="311">
        <f>SUM($B$74:C74)</f>
        <v>-758.07054399999993</v>
      </c>
      <c r="D75" s="311">
        <f>SUM($B$74:D74)</f>
        <v>-774.3890879999999</v>
      </c>
      <c r="E75" s="311">
        <f>SUM($B$74:E74)</f>
        <v>-790.70763199999988</v>
      </c>
      <c r="F75" s="311">
        <f>SUM($B$74:F74)</f>
        <v>-807.02617599999985</v>
      </c>
      <c r="G75" s="311">
        <f>SUM($B$74:G74)</f>
        <v>-823.34471999999982</v>
      </c>
      <c r="H75" s="311">
        <f>SUM($B$74:H74)</f>
        <v>-839.6632639999998</v>
      </c>
      <c r="I75" s="311">
        <f>SUM($B$74:I74)</f>
        <v>-855.98180799999977</v>
      </c>
      <c r="J75" s="311">
        <f>SUM($B$74:J74)</f>
        <v>-872.30035199999975</v>
      </c>
      <c r="K75" s="311">
        <f>SUM($B$74:K74)</f>
        <v>-888.61889599999972</v>
      </c>
      <c r="L75" s="311">
        <f>SUM($B$74:L74)</f>
        <v>-904.9374399999997</v>
      </c>
      <c r="M75" s="311">
        <f>SUM($B$74:M74)</f>
        <v>-904.9374399999997</v>
      </c>
      <c r="N75" s="311">
        <f>SUM($B$74:N74)</f>
        <v>-904.9374399999997</v>
      </c>
      <c r="O75" s="311">
        <f>SUM($B$74:O74)</f>
        <v>-904.9374399999997</v>
      </c>
      <c r="P75" s="311">
        <f>SUM($B$74:P74)</f>
        <v>-904.9374399999997</v>
      </c>
      <c r="Q75" s="311">
        <f>SUM($B$74:Q74)</f>
        <v>-904.9374399999997</v>
      </c>
      <c r="R75" s="311">
        <f>SUM($B$74:R74)</f>
        <v>-904.9374399999997</v>
      </c>
      <c r="S75" s="311">
        <f>SUM($B$74:S74)</f>
        <v>-904.9374399999997</v>
      </c>
      <c r="T75" s="311">
        <f>SUM($B$74:T74)</f>
        <v>-904.9374399999997</v>
      </c>
      <c r="U75" s="311">
        <f>SUM($B$74:U74)</f>
        <v>-904.9374399999997</v>
      </c>
      <c r="V75" s="311">
        <f>SUM($B$74:V74)</f>
        <v>-904.9374399999997</v>
      </c>
      <c r="W75" s="311">
        <f>SUM($B$74:W74)</f>
        <v>-904.9374399999997</v>
      </c>
      <c r="X75" s="311">
        <f>SUM($B$74:X74)</f>
        <v>-904.9374399999997</v>
      </c>
      <c r="Y75" s="311">
        <f>SUM($B$74:Y74)</f>
        <v>-904.9374399999997</v>
      </c>
      <c r="Z75" s="311">
        <f>SUM($B$74:Z74)</f>
        <v>-904.9374399999997</v>
      </c>
      <c r="AA75" s="311">
        <f>SUM($B$74:AA74)</f>
        <v>-904.9374399999997</v>
      </c>
      <c r="AB75" s="311">
        <f>SUM($B$74:AB74)</f>
        <v>-904.9374399999997</v>
      </c>
      <c r="AC75" s="311">
        <f>SUM($B$74:AC74)</f>
        <v>-904.9374399999997</v>
      </c>
      <c r="AD75" s="311">
        <f>SUM($B$74:AD74)</f>
        <v>-904.9374399999997</v>
      </c>
      <c r="AE75" s="311">
        <f>SUM($B$74:AE74)</f>
        <v>-904.9374399999997</v>
      </c>
      <c r="AF75" s="322">
        <f>SUM($B$74:AF74)</f>
        <v>-904.9374399999997</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-741.75199999999995</v>
      </c>
      <c r="C77" s="311">
        <f t="shared" si="20" ref="C77:AF77">C74*C76</f>
        <v>-15.146165817561446</v>
      </c>
      <c r="D77" s="311">
        <f t="shared" si="20"/>
        <v>-13.048040849036394</v>
      </c>
      <c r="E77" s="311">
        <f t="shared" si="20"/>
        <v>-11.240558967123015</v>
      </c>
      <c r="F77" s="311">
        <f t="shared" si="20"/>
        <v>-9.6834587931797138</v>
      </c>
      <c r="G77" s="311">
        <f t="shared" si="20"/>
        <v>-8.3420561622843845</v>
      </c>
      <c r="H77" s="311">
        <f t="shared" si="20"/>
        <v>-7.1864715388390641</v>
      </c>
      <c r="I77" s="311">
        <f t="shared" si="20"/>
        <v>-6.19096445454778</v>
      </c>
      <c r="J77" s="311">
        <f t="shared" si="20"/>
        <v>-5.3333601434767219</v>
      </c>
      <c r="K77" s="311">
        <f t="shared" si="20"/>
        <v>-4.5945556025816003</v>
      </c>
      <c r="L77" s="311">
        <f t="shared" si="20"/>
        <v>-3.9580940752770508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-741.75199999999995</v>
      </c>
      <c r="C78" s="311">
        <f>SUM($B$77:C77)</f>
        <v>-756.89816581756145</v>
      </c>
      <c r="D78" s="311">
        <f>SUM($B$77:D77)</f>
        <v>-769.94620666659785</v>
      </c>
      <c r="E78" s="311">
        <f>SUM($B$77:E77)</f>
        <v>-781.18676563372082</v>
      </c>
      <c r="F78" s="311">
        <f>SUM($B$77:F77)</f>
        <v>-790.87022442690056</v>
      </c>
      <c r="G78" s="311">
        <f>SUM($B$77:G77)</f>
        <v>-799.21228058918496</v>
      </c>
      <c r="H78" s="311">
        <f>SUM($B$77:H77)</f>
        <v>-806.39875212802406</v>
      </c>
      <c r="I78" s="311">
        <f>SUM($B$77:I77)</f>
        <v>-812.58971658257178</v>
      </c>
      <c r="J78" s="311">
        <f>SUM($B$77:J77)</f>
        <v>-817.92307672604852</v>
      </c>
      <c r="K78" s="311">
        <f>SUM($B$77:K77)</f>
        <v>-822.51763232863016</v>
      </c>
      <c r="L78" s="311">
        <f>SUM($B$77:L77)</f>
        <v>-826.47572640390717</v>
      </c>
      <c r="M78" s="311">
        <f>SUM($B$77:M77)</f>
        <v>-826.47572640390717</v>
      </c>
      <c r="N78" s="311">
        <f>SUM($B$77:N77)</f>
        <v>-826.47572640390717</v>
      </c>
      <c r="O78" s="311">
        <f>SUM($B$77:O77)</f>
        <v>-826.47572640390717</v>
      </c>
      <c r="P78" s="311">
        <f>SUM($B$77:P77)</f>
        <v>-826.47572640390717</v>
      </c>
      <c r="Q78" s="311">
        <f>SUM($B$77:Q77)</f>
        <v>-826.47572640390717</v>
      </c>
      <c r="R78" s="311">
        <f>SUM($B$77:R77)</f>
        <v>-826.47572640390717</v>
      </c>
      <c r="S78" s="311">
        <f>SUM($B$77:S77)</f>
        <v>-826.47572640390717</v>
      </c>
      <c r="T78" s="311">
        <f>SUM($B$77:T77)</f>
        <v>-826.47572640390717</v>
      </c>
      <c r="U78" s="311">
        <f>SUM($B$77:U77)</f>
        <v>-826.47572640390717</v>
      </c>
      <c r="V78" s="311">
        <f>SUM($B$77:V77)</f>
        <v>-826.47572640390717</v>
      </c>
      <c r="W78" s="311">
        <f>SUM($B$77:W77)</f>
        <v>-826.47572640390717</v>
      </c>
      <c r="X78" s="311">
        <f>SUM($B$77:X77)</f>
        <v>-826.47572640390717</v>
      </c>
      <c r="Y78" s="311">
        <f>SUM($B$77:Y77)</f>
        <v>-826.47572640390717</v>
      </c>
      <c r="Z78" s="311">
        <f>SUM($B$77:Z77)</f>
        <v>-826.47572640390717</v>
      </c>
      <c r="AA78" s="311">
        <f>SUM($B$77:AA77)</f>
        <v>-826.47572640390717</v>
      </c>
      <c r="AB78" s="311">
        <f>SUM($B$77:AB77)</f>
        <v>-826.47572640390717</v>
      </c>
      <c r="AC78" s="311">
        <f>SUM($B$77:AC77)</f>
        <v>-826.47572640390717</v>
      </c>
      <c r="AD78" s="311">
        <f>SUM($B$77:AD77)</f>
        <v>-826.47572640390717</v>
      </c>
      <c r="AE78" s="311">
        <f>SUM($B$77:AE77)</f>
        <v>-826.47572640390717</v>
      </c>
      <c r="AF78" s="322">
        <f>SUM($B$77:AF77)</f>
        <v>-826.47572640390717</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-0.75807054399999996</v>
      </c>
      <c r="C86" s="336">
        <v>-0.77438908799999995</v>
      </c>
      <c r="D86" s="336">
        <v>-0.79070763199999983</v>
      </c>
      <c r="E86" s="336">
        <v>-0.80702617599999982</v>
      </c>
      <c r="F86" s="336">
        <v>-0.82334471999999981</v>
      </c>
      <c r="G86" s="336">
        <v>-0.8396632639999998</v>
      </c>
      <c r="H86" s="336">
        <v>-0.85598180799999979</v>
      </c>
      <c r="I86" s="336">
        <v>-0.87230035199999978</v>
      </c>
      <c r="J86" s="336">
        <v>-0.88861889599999977</v>
      </c>
      <c r="K86" s="336">
        <v>-0.90493743999999965</v>
      </c>
      <c r="L86" s="336">
        <v>-0.90493743999999965</v>
      </c>
      <c r="M86" s="336">
        <v>-0.90493743999999965</v>
      </c>
      <c r="N86" s="336">
        <v>-0.90493743999999965</v>
      </c>
      <c r="O86" s="336">
        <v>-0.90493743999999965</v>
      </c>
      <c r="P86" s="336">
        <v>-0.90493743999999965</v>
      </c>
      <c r="Q86" s="336">
        <v>-0.90493743999999965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-0.75689816581756142</v>
      </c>
      <c r="C88" s="336">
        <v>-0.76994620666659785</v>
      </c>
      <c r="D88" s="336">
        <v>-0.7811867656337208</v>
      </c>
      <c r="E88" s="336">
        <v>-0.79087022442690058</v>
      </c>
      <c r="F88" s="336">
        <v>-0.79921228058918492</v>
      </c>
      <c r="G88" s="336">
        <v>-0.80639875212802403</v>
      </c>
      <c r="H88" s="336">
        <v>-0.81258971658257173</v>
      </c>
      <c r="I88" s="336">
        <v>-0.81792307672604847</v>
      </c>
      <c r="J88" s="336">
        <v>-0.82251763232863018</v>
      </c>
      <c r="K88" s="336">
        <v>-0.82647572640390721</v>
      </c>
      <c r="L88" s="336">
        <v>-0.82647572640390721</v>
      </c>
      <c r="M88" s="336">
        <v>-0.82647572640390721</v>
      </c>
      <c r="N88" s="336">
        <v>-0.82647572640390721</v>
      </c>
      <c r="O88" s="336">
        <v>-0.82647572640390721</v>
      </c>
      <c r="P88" s="336">
        <v>-0.82647572640390721</v>
      </c>
      <c r="Q88" s="336">
        <v>-0.82647572640390721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ВЛ 0,4 кВ ТП 6/0,4 кВ №133 ф.8 ПС 110/6 кВ №109 Юбилейная до опоры по адресу: Черниковский пер., д. 1а с установкой РЩ (Снятие ограничений в пользовании земельным участком Потапов В.М., договор №224 от 04.07.2024 г., протяженность 0,041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